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L:\Articles\Other articles\"/>
    </mc:Choice>
  </mc:AlternateContent>
  <xr:revisionPtr revIDLastSave="0" documentId="13_ncr:1_{C81EB07D-BBD5-4500-A7DE-8FDA942AB1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E18" i="1"/>
  <c r="E22" i="1" s="1"/>
  <c r="E14" i="1"/>
  <c r="D14" i="1"/>
  <c r="C14" i="1"/>
  <c r="B14" i="1"/>
  <c r="D18" i="1"/>
  <c r="C18" i="1"/>
  <c r="B18" i="1"/>
  <c r="D22" i="1"/>
  <c r="D21" i="1"/>
  <c r="D23" i="1" s="1"/>
  <c r="D24" i="1" s="1"/>
  <c r="D20" i="1"/>
  <c r="C20" i="1"/>
  <c r="B20" i="1"/>
  <c r="C22" i="1"/>
  <c r="B22" i="1"/>
  <c r="C21" i="1"/>
  <c r="B21" i="1"/>
  <c r="C23" i="1"/>
  <c r="C24" i="1" s="1"/>
  <c r="B23" i="1"/>
  <c r="B24" i="1" s="1"/>
  <c r="E21" i="1" l="1"/>
  <c r="E23" i="1" s="1"/>
  <c r="E24" i="1" s="1"/>
  <c r="E20" i="1"/>
  <c r="D27" i="1"/>
  <c r="D26" i="1"/>
  <c r="D28" i="1" s="1"/>
  <c r="E27" i="1" l="1"/>
  <c r="E26" i="1"/>
  <c r="E28" i="1" s="1"/>
  <c r="D29" i="1"/>
  <c r="C26" i="1"/>
  <c r="C27" i="1"/>
  <c r="B26" i="1"/>
  <c r="B27" i="1"/>
  <c r="E29" i="1" l="1"/>
  <c r="C28" i="1"/>
  <c r="C29" i="1" s="1"/>
  <c r="B28" i="1"/>
  <c r="B29" i="1" s="1"/>
</calcChain>
</file>

<file path=xl/sharedStrings.xml><?xml version="1.0" encoding="utf-8"?>
<sst xmlns="http://schemas.openxmlformats.org/spreadsheetml/2006/main" count="34" uniqueCount="33">
  <si>
    <t>Scenario 1</t>
  </si>
  <si>
    <t>Capital proceeds</t>
  </si>
  <si>
    <t>Capital gain</t>
  </si>
  <si>
    <t>Scenario specific assumptions</t>
  </si>
  <si>
    <t>Net capital gain</t>
  </si>
  <si>
    <t>Scenario 2</t>
  </si>
  <si>
    <t>NALC</t>
  </si>
  <si>
    <t>LTC</t>
  </si>
  <si>
    <t>Income tax payable</t>
  </si>
  <si>
    <t>Non-arm's length capital gain (NAL CG)</t>
  </si>
  <si>
    <t>Arm's length capital gain (AL CG)</t>
  </si>
  <si>
    <t>Less cost base</t>
  </si>
  <si>
    <t>Scenario 3</t>
  </si>
  <si>
    <t>Current year capital losses</t>
  </si>
  <si>
    <t>COLOUR KEY</t>
  </si>
  <si>
    <t>INPUT</t>
  </si>
  <si>
    <t>CALCULATION</t>
  </si>
  <si>
    <t>Discount percentage relating to remaining NAL CG</t>
  </si>
  <si>
    <t>Discount percentage relating to remaining AL CG</t>
  </si>
  <si>
    <t>Other income</t>
  </si>
  <si>
    <t>Taxable income</t>
  </si>
  <si>
    <t>Non-arm’s length income</t>
  </si>
  <si>
    <t>Adapted from example 1 from TD 2023/D1</t>
  </si>
  <si>
    <t>Adapted from example 2 from TD 2023/D1</t>
  </si>
  <si>
    <t>Adapted from example 3 from TD 2023/D1</t>
  </si>
  <si>
    <t>Carried forward capital loss</t>
  </si>
  <si>
    <t>Actual amount received upon sale</t>
  </si>
  <si>
    <t>Market value upon sale</t>
  </si>
  <si>
    <t>Actual amount paid to acquire asset</t>
  </si>
  <si>
    <t>Market value upon acquisition</t>
  </si>
  <si>
    <t>Scenario 4</t>
  </si>
  <si>
    <t xml:space="preserve">Based on scenario 3 but without </t>
  </si>
  <si>
    <t>the arm's length capital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</si>
</sst>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15">
    <xf numFmtId="0" fontId="0" fillId="0" borderId="0" xfId="0"/>
    <xf numFmtId="43" fontId="4" fillId="0" borderId="0" xfId="1" applyFont="1" applyFill="1"/>
    <xf numFmtId="43" fontId="1" fillId="0" borderId="0" xfId="1" applyFont="1" applyFill="1"/>
    <xf numFmtId="43" fontId="0" fillId="0" borderId="0" xfId="1" applyFont="1" applyFill="1" applyAlignment="1">
      <alignment horizontal="right"/>
    </xf>
    <xf numFmtId="43" fontId="5" fillId="0" borderId="0" xfId="1" applyFont="1" applyFill="1"/>
    <xf numFmtId="43" fontId="0" fillId="0" borderId="0" xfId="1" applyFont="1" applyFill="1"/>
    <xf numFmtId="43" fontId="2" fillId="2" borderId="1" xfId="2" applyNumberFormat="1"/>
    <xf numFmtId="43" fontId="3" fillId="3" borderId="1" xfId="3" applyNumberFormat="1"/>
    <xf numFmtId="43" fontId="4" fillId="0" borderId="0" xfId="1" applyFont="1" applyFill="1" applyAlignment="1">
      <alignment horizontal="center" vertical="center"/>
    </xf>
    <xf numFmtId="43" fontId="2" fillId="0" borderId="0" xfId="2" applyNumberFormat="1" applyFill="1" applyBorder="1"/>
    <xf numFmtId="43" fontId="3" fillId="0" borderId="0" xfId="3" applyNumberFormat="1" applyFill="1" applyBorder="1"/>
    <xf numFmtId="43" fontId="0" fillId="0" borderId="0" xfId="1" applyFont="1" applyFill="1" applyAlignment="1">
      <alignment wrapText="1"/>
    </xf>
    <xf numFmtId="43" fontId="0" fillId="0" borderId="0" xfId="1" applyFont="1" applyFill="1" applyAlignment="1">
      <alignment vertical="center" wrapText="1"/>
    </xf>
    <xf numFmtId="0" fontId="6" fillId="0" borderId="0" xfId="0" applyFont="1" applyAlignment="1">
      <alignment horizontal="center"/>
    </xf>
    <xf numFmtId="43" fontId="0" fillId="0" borderId="0" xfId="1" applyFont="1" applyFill="1" applyAlignment="1">
      <alignment horizontal="center" wrapText="1"/>
    </xf>
  </cellXfs>
  <cellStyles count="4">
    <cellStyle name="Calculation" xfId="3" builtinId="22"/>
    <cellStyle name="Comma" xfId="1" builtinId="3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85" zoomScaleNormal="85" workbookViewId="0">
      <pane xSplit="1" ySplit="8" topLeftCell="B12" activePane="bottomRight" state="frozen"/>
      <selection pane="topRight" activeCell="B1" sqref="B1"/>
      <selection pane="bottomLeft" activeCell="A10" sqref="A10"/>
      <selection pane="bottomRight" activeCell="E19" sqref="E19"/>
    </sheetView>
  </sheetViews>
  <sheetFormatPr defaultRowHeight="15" x14ac:dyDescent="0.25"/>
  <cols>
    <col min="1" max="1" width="63.140625" style="5" bestFit="1" customWidth="1"/>
    <col min="2" max="4" width="46.5703125" style="5" customWidth="1"/>
    <col min="5" max="10" width="33.42578125" style="3" customWidth="1"/>
    <col min="11" max="16384" width="9.140625" style="5"/>
  </cols>
  <sheetData>
    <row r="1" spans="1:5" x14ac:dyDescent="0.25">
      <c r="A1" s="5" t="s">
        <v>14</v>
      </c>
      <c r="B1" s="6" t="s">
        <v>15</v>
      </c>
      <c r="C1" s="9"/>
      <c r="D1" s="9"/>
    </row>
    <row r="2" spans="1:5" x14ac:dyDescent="0.25">
      <c r="B2" s="7" t="s">
        <v>16</v>
      </c>
      <c r="C2" s="10"/>
      <c r="D2" s="10"/>
    </row>
    <row r="3" spans="1:5" x14ac:dyDescent="0.25">
      <c r="A3" s="1" t="s">
        <v>3</v>
      </c>
      <c r="B3" s="8" t="s">
        <v>0</v>
      </c>
      <c r="C3" s="8" t="s">
        <v>5</v>
      </c>
      <c r="D3" s="8" t="s">
        <v>12</v>
      </c>
      <c r="E3" s="8" t="s">
        <v>30</v>
      </c>
    </row>
    <row r="4" spans="1:5" x14ac:dyDescent="0.25">
      <c r="E4" s="5"/>
    </row>
    <row r="5" spans="1:5" x14ac:dyDescent="0.25">
      <c r="B5" s="12" t="s">
        <v>22</v>
      </c>
      <c r="C5" s="12" t="s">
        <v>23</v>
      </c>
      <c r="D5" s="12" t="s">
        <v>24</v>
      </c>
      <c r="E5" s="13" t="s">
        <v>31</v>
      </c>
    </row>
    <row r="6" spans="1:5" x14ac:dyDescent="0.25">
      <c r="B6" s="11"/>
      <c r="C6" s="11"/>
      <c r="D6" s="11"/>
      <c r="E6" s="14" t="s">
        <v>32</v>
      </c>
    </row>
    <row r="7" spans="1:5" x14ac:dyDescent="0.25">
      <c r="B7" s="11"/>
      <c r="C7" s="11"/>
      <c r="D7" s="11"/>
      <c r="E7" s="11"/>
    </row>
    <row r="8" spans="1:5" ht="17.25" x14ac:dyDescent="0.4">
      <c r="A8" s="4"/>
      <c r="B8" s="11"/>
      <c r="C8" s="11"/>
      <c r="D8" s="11"/>
      <c r="E8" s="11"/>
    </row>
    <row r="9" spans="1:5" x14ac:dyDescent="0.25">
      <c r="A9" s="1" t="s">
        <v>9</v>
      </c>
      <c r="B9" s="1"/>
      <c r="C9" s="1"/>
      <c r="D9" s="1"/>
      <c r="E9" s="1"/>
    </row>
    <row r="10" spans="1:5" x14ac:dyDescent="0.25">
      <c r="A10" s="2" t="s">
        <v>26</v>
      </c>
      <c r="B10" s="6">
        <v>2300000</v>
      </c>
      <c r="C10" s="6">
        <v>2300000</v>
      </c>
      <c r="D10" s="6">
        <v>6000000</v>
      </c>
      <c r="E10" s="6">
        <v>6000000</v>
      </c>
    </row>
    <row r="11" spans="1:5" x14ac:dyDescent="0.25">
      <c r="A11" s="2" t="s">
        <v>27</v>
      </c>
      <c r="B11" s="6">
        <v>2300000</v>
      </c>
      <c r="C11" s="6">
        <v>2300000</v>
      </c>
      <c r="D11" s="6">
        <v>1500000</v>
      </c>
      <c r="E11" s="6">
        <v>1500000</v>
      </c>
    </row>
    <row r="12" spans="1:5" x14ac:dyDescent="0.25">
      <c r="A12" s="2" t="s">
        <v>28</v>
      </c>
      <c r="B12" s="6">
        <v>300000</v>
      </c>
      <c r="C12" s="6">
        <v>300000</v>
      </c>
      <c r="D12" s="6">
        <v>1000000</v>
      </c>
      <c r="E12" s="6">
        <v>1000000</v>
      </c>
    </row>
    <row r="13" spans="1:5" x14ac:dyDescent="0.25">
      <c r="A13" s="2" t="s">
        <v>29</v>
      </c>
      <c r="B13" s="6">
        <v>1000000</v>
      </c>
      <c r="C13" s="6">
        <v>1000000</v>
      </c>
      <c r="D13" s="6">
        <v>1000000</v>
      </c>
      <c r="E13" s="6">
        <v>1000000</v>
      </c>
    </row>
    <row r="14" spans="1:5" x14ac:dyDescent="0.25">
      <c r="A14" s="2" t="s">
        <v>2</v>
      </c>
      <c r="B14" s="7">
        <f>B10-B13</f>
        <v>1300000</v>
      </c>
      <c r="C14" s="7">
        <f>C10-C13</f>
        <v>1300000</v>
      </c>
      <c r="D14" s="7">
        <f>D10-D13</f>
        <v>5000000</v>
      </c>
      <c r="E14" s="7">
        <f>E10-E13</f>
        <v>5000000</v>
      </c>
    </row>
    <row r="15" spans="1:5" x14ac:dyDescent="0.25">
      <c r="A15" s="1" t="s">
        <v>10</v>
      </c>
      <c r="B15" s="1"/>
      <c r="C15" s="1"/>
      <c r="D15" s="1"/>
      <c r="E15" s="1"/>
    </row>
    <row r="16" spans="1:5" x14ac:dyDescent="0.25">
      <c r="A16" s="2" t="s">
        <v>1</v>
      </c>
      <c r="B16" s="6">
        <v>800000</v>
      </c>
      <c r="C16" s="6">
        <v>800000</v>
      </c>
      <c r="D16" s="6">
        <v>1900000</v>
      </c>
      <c r="E16" s="6">
        <v>0</v>
      </c>
    </row>
    <row r="17" spans="1:5" x14ac:dyDescent="0.25">
      <c r="A17" s="2" t="s">
        <v>11</v>
      </c>
      <c r="B17" s="6">
        <v>300000</v>
      </c>
      <c r="C17" s="6">
        <v>300000</v>
      </c>
      <c r="D17" s="6">
        <v>900000</v>
      </c>
      <c r="E17" s="6">
        <v>0</v>
      </c>
    </row>
    <row r="18" spans="1:5" x14ac:dyDescent="0.25">
      <c r="A18" s="2" t="s">
        <v>2</v>
      </c>
      <c r="B18" s="7">
        <f>B16-B17</f>
        <v>500000</v>
      </c>
      <c r="C18" s="7">
        <f>C16-C17</f>
        <v>500000</v>
      </c>
      <c r="D18" s="7">
        <f>D16-D17</f>
        <v>1000000</v>
      </c>
      <c r="E18" s="7">
        <f>E16-E17</f>
        <v>0</v>
      </c>
    </row>
    <row r="19" spans="1:5" ht="17.25" x14ac:dyDescent="0.4">
      <c r="A19" s="4" t="s">
        <v>13</v>
      </c>
      <c r="B19" s="6">
        <v>200000</v>
      </c>
      <c r="C19" s="6">
        <v>6000000</v>
      </c>
      <c r="D19" s="6">
        <v>100000</v>
      </c>
      <c r="E19" s="6">
        <v>100000</v>
      </c>
    </row>
    <row r="20" spans="1:5" x14ac:dyDescent="0.25">
      <c r="A20" s="2" t="s">
        <v>25</v>
      </c>
      <c r="B20" s="7">
        <f>IF(B14+B18-B19&gt;0,0,ABS(B14+B18-B19))</f>
        <v>0</v>
      </c>
      <c r="C20" s="7">
        <f>IF(C14+C18-C19&gt;0,0,ABS(C14+C18-C19))</f>
        <v>4200000</v>
      </c>
      <c r="D20" s="7">
        <f>IF(D14+D18-D19&gt;0,0,ABS(D14+D18-D19))</f>
        <v>0</v>
      </c>
      <c r="E20" s="7">
        <f>IF(E14+E18-E19&gt;0,0,ABS(E14+E18-E19))</f>
        <v>0</v>
      </c>
    </row>
    <row r="21" spans="1:5" x14ac:dyDescent="0.25">
      <c r="A21" s="2" t="s">
        <v>17</v>
      </c>
      <c r="B21" s="7">
        <f>MAX((B14-B19)/3,0)</f>
        <v>366666.66666666669</v>
      </c>
      <c r="C21" s="7">
        <f>MAX((C14-C19)/3,0)</f>
        <v>0</v>
      </c>
      <c r="D21" s="7">
        <f>MAX((D14-D19)/3,0)</f>
        <v>1633333.3333333333</v>
      </c>
      <c r="E21" s="7">
        <f>MAX((E14-E19)/3,0)</f>
        <v>1633333.3333333333</v>
      </c>
    </row>
    <row r="22" spans="1:5" x14ac:dyDescent="0.25">
      <c r="A22" s="2" t="s">
        <v>18</v>
      </c>
      <c r="B22" s="7">
        <f>MAX(B18/3,0)</f>
        <v>166666.66666666666</v>
      </c>
      <c r="C22" s="7">
        <f>MAX(C18/3,0)</f>
        <v>166666.66666666666</v>
      </c>
      <c r="D22" s="7">
        <f>MAX(D18/3,0)</f>
        <v>333333.33333333331</v>
      </c>
      <c r="E22" s="7">
        <f>MAX(E18/3,0)</f>
        <v>0</v>
      </c>
    </row>
    <row r="23" spans="1:5" x14ac:dyDescent="0.25">
      <c r="A23" s="2" t="s">
        <v>4</v>
      </c>
      <c r="B23" s="7">
        <f>MAX(B14+B18-B19-B21-B22,0)</f>
        <v>1066666.6666666665</v>
      </c>
      <c r="C23" s="7">
        <f>MAX(C14+C18-C19-C21-C22,0)</f>
        <v>0</v>
      </c>
      <c r="D23" s="7">
        <f>MAX(D14+D18-D19-D21-D22,0)</f>
        <v>3933333.3333333335</v>
      </c>
      <c r="E23" s="7">
        <f>MAX(E14+E18-E19-E21-E22,0)</f>
        <v>3266666.666666667</v>
      </c>
    </row>
    <row r="24" spans="1:5" x14ac:dyDescent="0.25">
      <c r="A24" s="2" t="s">
        <v>21</v>
      </c>
      <c r="B24" s="7">
        <f>MAX(MIN(B14,B23),0)</f>
        <v>1066666.6666666665</v>
      </c>
      <c r="C24" s="7">
        <f>MAX(MIN(C14,C23),0)</f>
        <v>0</v>
      </c>
      <c r="D24" s="7">
        <f>MAX(MIN(D14,D23),0)</f>
        <v>3933333.3333333335</v>
      </c>
      <c r="E24" s="7">
        <f>MAX(MIN(E14,E23),0)</f>
        <v>3266666.666666667</v>
      </c>
    </row>
    <row r="25" spans="1:5" x14ac:dyDescent="0.25">
      <c r="A25" s="2" t="s">
        <v>19</v>
      </c>
      <c r="B25" s="6">
        <v>883333.33</v>
      </c>
      <c r="C25" s="6">
        <v>883333.33</v>
      </c>
      <c r="D25" s="6"/>
      <c r="E25" s="6"/>
    </row>
    <row r="26" spans="1:5" x14ac:dyDescent="0.25">
      <c r="A26" s="2" t="s">
        <v>20</v>
      </c>
      <c r="B26" s="7">
        <f>B24+B25</f>
        <v>1949999.9966666666</v>
      </c>
      <c r="C26" s="7">
        <f>C24+C25</f>
        <v>883333.33</v>
      </c>
      <c r="D26" s="7">
        <f>D24+D25</f>
        <v>3933333.3333333335</v>
      </c>
      <c r="E26" s="7">
        <f>E24+E25</f>
        <v>3266666.666666667</v>
      </c>
    </row>
    <row r="27" spans="1:5" x14ac:dyDescent="0.25">
      <c r="A27" s="5" t="s">
        <v>6</v>
      </c>
      <c r="B27" s="7">
        <f>B24</f>
        <v>1066666.6666666665</v>
      </c>
      <c r="C27" s="7">
        <f>C24</f>
        <v>0</v>
      </c>
      <c r="D27" s="7">
        <f>D24</f>
        <v>3933333.3333333335</v>
      </c>
      <c r="E27" s="7">
        <f>E24</f>
        <v>3266666.666666667</v>
      </c>
    </row>
    <row r="28" spans="1:5" x14ac:dyDescent="0.25">
      <c r="A28" s="5" t="s">
        <v>7</v>
      </c>
      <c r="B28" s="7">
        <f>B26-B27</f>
        <v>883333.33000000007</v>
      </c>
      <c r="C28" s="7">
        <f>C26-C27</f>
        <v>883333.33</v>
      </c>
      <c r="D28" s="7">
        <f>D26-D27</f>
        <v>0</v>
      </c>
      <c r="E28" s="7">
        <f>E26-E27</f>
        <v>0</v>
      </c>
    </row>
    <row r="29" spans="1:5" x14ac:dyDescent="0.25">
      <c r="A29" s="5" t="s">
        <v>8</v>
      </c>
      <c r="B29" s="7">
        <f>(B27*0.45)+(B28*0.15)</f>
        <v>612499.99949999992</v>
      </c>
      <c r="C29" s="7">
        <f>(C27*0.45)+(C28*0.15)</f>
        <v>132499.99949999998</v>
      </c>
      <c r="D29" s="7">
        <f>(D27*0.45)+(D28*0.15)</f>
        <v>1770000</v>
      </c>
      <c r="E29" s="7">
        <f>(E27*0.45)+(E28*0.15)</f>
        <v>1470000.0000000002</v>
      </c>
    </row>
    <row r="35" spans="4:4" x14ac:dyDescent="0.25">
      <c r="D35" s="5">
        <f>D29-E29</f>
        <v>299999.99999999977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Figot</dc:creator>
  <cp:lastModifiedBy>Daniel Butler</cp:lastModifiedBy>
  <dcterms:created xsi:type="dcterms:W3CDTF">2015-06-05T18:17:20Z</dcterms:created>
  <dcterms:modified xsi:type="dcterms:W3CDTF">2023-07-18T06:04:32Z</dcterms:modified>
</cp:coreProperties>
</file>